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tthewsn\Desktop\"/>
    </mc:Choice>
  </mc:AlternateContent>
  <bookViews>
    <workbookView xWindow="120" yWindow="2445" windowWidth="21180" windowHeight="11100" tabRatio="807"/>
  </bookViews>
  <sheets>
    <sheet name="Radial Only" sheetId="3" r:id="rId1"/>
    <sheet name="Rotational Only" sheetId="2" r:id="rId2"/>
    <sheet name="Excluded Participants" sheetId="4" r:id="rId3"/>
  </sheet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0" i="2" l="1"/>
  <c r="B33" i="2" s="1"/>
  <c r="B33" i="3"/>
  <c r="B30" i="3"/>
  <c r="B27" i="2"/>
  <c r="B27" i="3"/>
  <c r="D3" i="3"/>
  <c r="D4" i="3"/>
  <c r="B15" i="4"/>
  <c r="B6" i="4"/>
  <c r="B24" i="3" l="1"/>
  <c r="I6" i="3"/>
  <c r="E6" i="3"/>
  <c r="F6" i="3"/>
  <c r="G6" i="3"/>
  <c r="H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D5" i="3"/>
  <c r="B4" i="3"/>
  <c r="B5" i="3"/>
  <c r="C4" i="3"/>
  <c r="B20" i="3" s="1"/>
  <c r="C5" i="3"/>
  <c r="C3" i="3"/>
  <c r="B19" i="3" s="1"/>
  <c r="B3" i="3"/>
  <c r="B11" i="3" s="1"/>
  <c r="W6" i="2"/>
  <c r="V6" i="2"/>
  <c r="S6" i="2"/>
  <c r="B24" i="2"/>
  <c r="I6" i="2"/>
  <c r="Y6" i="2"/>
  <c r="X6" i="2"/>
  <c r="U6" i="2"/>
  <c r="T6" i="2"/>
  <c r="R6" i="2"/>
  <c r="Q6" i="2"/>
  <c r="P6" i="2"/>
  <c r="O6" i="2"/>
  <c r="N6" i="2"/>
  <c r="M6" i="2"/>
  <c r="L6" i="2"/>
  <c r="K6" i="2"/>
  <c r="J6" i="2"/>
  <c r="H6" i="2"/>
  <c r="G6" i="2"/>
  <c r="F6" i="2"/>
  <c r="E6" i="2"/>
  <c r="D5" i="2"/>
  <c r="C4" i="2"/>
  <c r="C5" i="2"/>
  <c r="B4" i="2"/>
  <c r="B5" i="2"/>
  <c r="C3" i="2"/>
  <c r="B3" i="2"/>
  <c r="B11" i="2" s="1"/>
  <c r="D3" i="2"/>
  <c r="D4" i="2"/>
  <c r="B20" i="2"/>
  <c r="B19" i="2"/>
  <c r="B12" i="2"/>
  <c r="B12" i="3" l="1"/>
</calcChain>
</file>

<file path=xl/sharedStrings.xml><?xml version="1.0" encoding="utf-8"?>
<sst xmlns="http://schemas.openxmlformats.org/spreadsheetml/2006/main" count="168" uniqueCount="53">
  <si>
    <t>SE</t>
  </si>
  <si>
    <t>Median</t>
  </si>
  <si>
    <t>Mean (RT)</t>
  </si>
  <si>
    <t>Means</t>
  </si>
  <si>
    <t>S.E.s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</si>
  <si>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</si>
  <si>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</si>
  <si>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</si>
  <si>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</si>
  <si>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</si>
  <si>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</si>
  <si>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</si>
  <si>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</si>
  <si>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</si>
  <si>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</si>
  <si>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</si>
  <si>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</si>
  <si>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</si>
  <si>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</si>
  <si>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</si>
  <si>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</si>
  <si>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</si>
  <si>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</si>
  <si>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</si>
  <si>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</si>
  <si>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</si>
  <si>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</si>
  <si>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</si>
  <si>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</si>
  <si>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</si>
  <si>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Radial Only - DV = Proportion Correct</t>
  </si>
  <si>
    <t>Rotational Only - DV = Proportion Correct</t>
  </si>
  <si>
    <t>Clockwise Motion</t>
  </si>
  <si>
    <t>Anticlockwise Motion</t>
  </si>
  <si>
    <t>Contraction</t>
  </si>
  <si>
    <t>Expansion</t>
  </si>
  <si>
    <t>prop corr</t>
  </si>
  <si>
    <t>Place Holder PI</t>
  </si>
  <si>
    <t>Place Holder "E" (exp)</t>
  </si>
  <si>
    <t>alpha level</t>
    <phoneticPr fontId="9" type="noConversion"/>
  </si>
  <si>
    <t>old</t>
    <phoneticPr fontId="9" type="noConversion"/>
  </si>
  <si>
    <t>p2</t>
    <phoneticPr fontId="9" type="noConversion"/>
  </si>
  <si>
    <t>At .35</t>
    <phoneticPr fontId="9" type="noConversion"/>
  </si>
  <si>
    <t>At .2</t>
    <phoneticPr fontId="9" type="noConversion"/>
  </si>
  <si>
    <t>binomial P-value</t>
  </si>
  <si>
    <t>These three participants satisfied the inclusion criteria…but were piloted on a different set of rotational and radial differences than those of the other 21 participants.</t>
  </si>
  <si>
    <t>Paste to SPSS</t>
  </si>
  <si>
    <t>P Value</t>
  </si>
  <si>
    <t>of T-Test</t>
  </si>
  <si>
    <t>r-squared</t>
  </si>
  <si>
    <t>F Value</t>
  </si>
  <si>
    <t>T Value</t>
  </si>
  <si>
    <t>Pilot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</si>
</sst>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2"/>
      <name val="Calibri"/>
      <family val="2"/>
    </font>
    <font>
      <b/>
      <sz val="11"/>
      <color indexed="12"/>
      <name val="Calibri"/>
      <family val="2"/>
    </font>
    <font>
      <sz val="11"/>
      <color indexed="63"/>
      <name val="Calibri"/>
      <family val="2"/>
    </font>
    <font>
      <b/>
      <sz val="11"/>
      <color indexed="21"/>
      <name val="Calibri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Radial</a:t>
            </a:r>
            <a:r>
              <a:rPr lang="en-US" baseline="0"/>
              <a:t> Speed Discrimination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0660673853537"/>
          <c:y val="0.19480351414406499"/>
          <c:w val="0.79786579252700696"/>
          <c:h val="0.59104512977544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'Radial Only'!$B$10</c:f>
              <c:strCache>
                <c:ptCount val="1"/>
                <c:pt idx="0">
                  <c:v>prop corr</c:v>
                </c:pt>
              </c:strCache>
            </c:strRef>
          </c:tx>
          <c:spPr>
            <a:solidFill>
              <a:srgbClr val="FF0000"/>
            </a:solidFill>
            <a:ln w="2857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'Radial Only'!$B$19:$B$24</c:f>
                <c:numCache>
                  <c:formatCode>General</c:formatCode>
                  <c:ptCount val="6"/>
                  <c:pt idx="0">
                    <c:v>2.067785521143654E-2</c:v>
                  </c:pt>
                  <c:pt idx="1">
                    <c:v>2.4530050061283403E-2</c:v>
                  </c:pt>
                  <c:pt idx="3">
                    <c:v>0</c:v>
                  </c:pt>
                  <c:pt idx="4">
                    <c:v>0</c:v>
                  </c:pt>
                  <c:pt idx="5">
                    <c:v>3.4881860688641048E-2</c:v>
                  </c:pt>
                </c:numCache>
              </c:numRef>
            </c:plus>
            <c:minus>
              <c:numRef>
                <c:f>'Radial Only'!$B$19:$B$24</c:f>
                <c:numCache>
                  <c:formatCode>General</c:formatCode>
                  <c:ptCount val="6"/>
                  <c:pt idx="0">
                    <c:v>2.067785521143654E-2</c:v>
                  </c:pt>
                  <c:pt idx="1">
                    <c:v>2.4530050061283403E-2</c:v>
                  </c:pt>
                  <c:pt idx="3">
                    <c:v>0</c:v>
                  </c:pt>
                  <c:pt idx="4">
                    <c:v>0</c:v>
                  </c:pt>
                  <c:pt idx="5">
                    <c:v>3.4881860688641048E-2</c:v>
                  </c:pt>
                </c:numCache>
              </c:numRef>
            </c:minus>
          </c:errBars>
          <c:cat>
            <c:strRef>
              <c:f>'Radial Only'!$A$11:$A$12</c:f>
              <c:strCache>
                <c:ptCount val="2"/>
                <c:pt idx="0">
                  <c:v>Contraction</c:v>
                </c:pt>
                <c:pt idx="1">
                  <c:v>Expansion</c:v>
                </c:pt>
              </c:strCache>
            </c:strRef>
          </c:cat>
          <c:val>
            <c:numRef>
              <c:f>'Radial Only'!$B$11:$B$12</c:f>
              <c:numCache>
                <c:formatCode>General</c:formatCode>
                <c:ptCount val="2"/>
                <c:pt idx="0">
                  <c:v>0.73904761904761895</c:v>
                </c:pt>
                <c:pt idx="1">
                  <c:v>0.78476190476190477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641472"/>
        <c:axId val="285642032"/>
      </c:barChart>
      <c:catAx>
        <c:axId val="28564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Radial Motion Direction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5642032"/>
        <c:crosses val="autoZero"/>
        <c:auto val="1"/>
        <c:lblAlgn val="ctr"/>
        <c:lblOffset val="100"/>
        <c:noMultiLvlLbl val="0"/>
      </c:catAx>
      <c:valAx>
        <c:axId val="28564203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Proportion Correct</a:t>
                </a:r>
              </a:p>
            </c:rich>
          </c:tx>
          <c:layout>
            <c:manualLayout>
              <c:xMode val="edge"/>
              <c:yMode val="edge"/>
              <c:x val="3.4334763948497798E-2"/>
              <c:y val="0.296043671624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564147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Rotational Speed Discrimination</a:t>
            </a:r>
          </a:p>
        </c:rich>
      </c:tx>
      <c:layout>
        <c:manualLayout>
          <c:xMode val="edge"/>
          <c:yMode val="edge"/>
          <c:x val="0.17037905669516601"/>
          <c:y val="2.77777777777778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'Rotational Only'!$B$10</c:f>
              <c:strCache>
                <c:ptCount val="1"/>
                <c:pt idx="0">
                  <c:v>prop corr</c:v>
                </c:pt>
              </c:strCache>
            </c:strRef>
          </c:tx>
          <c:spPr>
            <a:solidFill>
              <a:srgbClr val="0000FF"/>
            </a:solidFill>
            <a:ln w="2857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'Rotational Only'!$B$19:$B$24</c:f>
                <c:numCache>
                  <c:formatCode>General</c:formatCode>
                  <c:ptCount val="6"/>
                  <c:pt idx="0">
                    <c:v>1.5730150721571485E-2</c:v>
                  </c:pt>
                  <c:pt idx="1">
                    <c:v>1.7868250513613064E-2</c:v>
                  </c:pt>
                  <c:pt idx="3">
                    <c:v>0</c:v>
                  </c:pt>
                  <c:pt idx="4">
                    <c:v>0</c:v>
                  </c:pt>
                  <c:pt idx="5">
                    <c:v>0.40009245370395463</c:v>
                  </c:pt>
                </c:numCache>
              </c:numRef>
            </c:plus>
            <c:minus>
              <c:numRef>
                <c:f>'Rotational Only'!$B$19:$B$24</c:f>
                <c:numCache>
                  <c:formatCode>General</c:formatCode>
                  <c:ptCount val="6"/>
                  <c:pt idx="0">
                    <c:v>1.5730150721571485E-2</c:v>
                  </c:pt>
                  <c:pt idx="1">
                    <c:v>1.7868250513613064E-2</c:v>
                  </c:pt>
                  <c:pt idx="3">
                    <c:v>0</c:v>
                  </c:pt>
                  <c:pt idx="4">
                    <c:v>0</c:v>
                  </c:pt>
                  <c:pt idx="5">
                    <c:v>0.40009245370395463</c:v>
                  </c:pt>
                </c:numCache>
              </c:numRef>
            </c:minus>
          </c:errBars>
          <c:cat>
            <c:strRef>
              <c:f>'Rotational Only'!$A$11:$A$12</c:f>
              <c:strCache>
                <c:ptCount val="2"/>
                <c:pt idx="0">
                  <c:v>Clockwise Motion</c:v>
                </c:pt>
                <c:pt idx="1">
                  <c:v>Anticlockwise Motion</c:v>
                </c:pt>
              </c:strCache>
            </c:strRef>
          </c:cat>
          <c:val>
            <c:numRef>
              <c:f>'Rotational Only'!$B$11:$B$12</c:f>
              <c:numCache>
                <c:formatCode>General</c:formatCode>
                <c:ptCount val="2"/>
                <c:pt idx="0">
                  <c:v>0.75523809523809526</c:v>
                </c:pt>
                <c:pt idx="1">
                  <c:v>0.77047619047619043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645952"/>
        <c:axId val="285646512"/>
      </c:barChart>
      <c:catAx>
        <c:axId val="28564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Rotational Motion Direction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5646512"/>
        <c:crosses val="autoZero"/>
        <c:auto val="1"/>
        <c:lblAlgn val="ctr"/>
        <c:lblOffset val="100"/>
        <c:noMultiLvlLbl val="0"/>
      </c:catAx>
      <c:valAx>
        <c:axId val="28564651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Proportion Correct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564595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4762</xdr:rowOff>
    </xdr:from>
    <xdr:to>
      <xdr:col>12</xdr:col>
      <xdr:colOff>304800</xdr:colOff>
      <xdr:row>22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8</xdr:row>
      <xdr:rowOff>4762</xdr:rowOff>
    </xdr:from>
    <xdr:to>
      <xdr:col>12</xdr:col>
      <xdr:colOff>323850</xdr:colOff>
      <xdr:row>22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workbookViewId="0"/>
  </sheetViews>
  <sheetFormatPr defaultColWidth="8.85546875" defaultRowHeight="15" x14ac:dyDescent="0.25"/>
  <cols>
    <col min="1" max="1" width="33.140625" customWidth="1"/>
    <col min="2" max="2" width="9.85546875" style="1" customWidth="1"/>
    <col min="3" max="3" width="11.28515625" customWidth="1"/>
    <col min="5" max="25" width="8.85546875" style="1"/>
  </cols>
  <sheetData>
    <row r="1" spans="1:25" ht="23.25" x14ac:dyDescent="0.35">
      <c r="A1" s="10" t="s">
        <v>30</v>
      </c>
      <c r="B1" s="22"/>
      <c r="C1" s="6"/>
      <c r="E1" s="21" t="s">
        <v>42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5" s="3" customFormat="1" x14ac:dyDescent="0.25">
      <c r="B2" s="3" t="s">
        <v>2</v>
      </c>
      <c r="C2" s="3" t="s">
        <v>0</v>
      </c>
      <c r="D2" s="3" t="s">
        <v>1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</row>
    <row r="3" spans="1:25" s="13" customFormat="1" x14ac:dyDescent="0.25">
      <c r="A3" s="13" t="s">
        <v>34</v>
      </c>
      <c r="B3" s="14">
        <f>AVERAGE(E3:Y3)</f>
        <v>0.73904761904761895</v>
      </c>
      <c r="C3" s="14">
        <f>STDEV(E3:Y3)/SQRT(COUNT(E3:Y3))</f>
        <v>2.067785521143654E-2</v>
      </c>
      <c r="D3" s="14">
        <f>MEDIAN(E3:Y3)</f>
        <v>0.74</v>
      </c>
      <c r="E3" s="15">
        <v>0.6</v>
      </c>
      <c r="F3" s="15">
        <v>0.86</v>
      </c>
      <c r="G3" s="15">
        <v>0.78</v>
      </c>
      <c r="H3" s="15">
        <v>0.7</v>
      </c>
      <c r="I3" s="15">
        <v>0.78</v>
      </c>
      <c r="J3" s="15">
        <v>0.78</v>
      </c>
      <c r="K3" s="15">
        <v>0.72</v>
      </c>
      <c r="L3" s="15">
        <v>0.8</v>
      </c>
      <c r="M3" s="15">
        <v>0.9</v>
      </c>
      <c r="N3" s="14">
        <v>0.8</v>
      </c>
      <c r="O3" s="14">
        <v>0.92</v>
      </c>
      <c r="P3" s="14">
        <v>0.6</v>
      </c>
      <c r="Q3" s="14">
        <v>0.68</v>
      </c>
      <c r="R3" s="14">
        <v>0.84</v>
      </c>
      <c r="S3" s="14">
        <v>0.74</v>
      </c>
      <c r="T3" s="14">
        <v>0.7</v>
      </c>
      <c r="U3" s="14">
        <v>0.62</v>
      </c>
      <c r="V3" s="14">
        <v>0.74</v>
      </c>
      <c r="W3" s="14">
        <v>0.68</v>
      </c>
      <c r="X3" s="14">
        <v>0.62</v>
      </c>
      <c r="Y3" s="14">
        <v>0.66</v>
      </c>
    </row>
    <row r="4" spans="1:25" s="13" customFormat="1" x14ac:dyDescent="0.25">
      <c r="A4" s="13" t="s">
        <v>35</v>
      </c>
      <c r="B4" s="14">
        <f>AVERAGE(E4:Y4)</f>
        <v>0.78476190476190477</v>
      </c>
      <c r="C4" s="14">
        <f>STDEV(E4:Y4)/SQRT(COUNT(E4:Y4))</f>
        <v>2.4530050061283403E-2</v>
      </c>
      <c r="D4" s="14">
        <f>MEDIAN(E4:Y4)</f>
        <v>0.78</v>
      </c>
      <c r="E4" s="15">
        <v>0.78</v>
      </c>
      <c r="F4" s="15">
        <v>0.9</v>
      </c>
      <c r="G4" s="15">
        <v>0.9</v>
      </c>
      <c r="H4" s="15">
        <v>0.72</v>
      </c>
      <c r="I4" s="15">
        <v>0.92</v>
      </c>
      <c r="J4" s="15">
        <v>0.8</v>
      </c>
      <c r="K4" s="15">
        <v>0.84</v>
      </c>
      <c r="L4" s="15">
        <v>0.74</v>
      </c>
      <c r="M4" s="15">
        <v>0.78</v>
      </c>
      <c r="N4" s="14">
        <v>0.88</v>
      </c>
      <c r="O4" s="14">
        <v>0.9</v>
      </c>
      <c r="P4" s="14">
        <v>0.8</v>
      </c>
      <c r="Q4" s="14">
        <v>0.68</v>
      </c>
      <c r="R4" s="14">
        <v>0.94</v>
      </c>
      <c r="S4" s="14">
        <v>0.78</v>
      </c>
      <c r="T4" s="14">
        <v>0.57999999999999996</v>
      </c>
      <c r="U4" s="14">
        <v>0.64</v>
      </c>
      <c r="V4" s="14">
        <v>0.92</v>
      </c>
      <c r="W4" s="14">
        <v>0.66</v>
      </c>
      <c r="X4" s="14">
        <v>0.57999999999999996</v>
      </c>
      <c r="Y4" s="14">
        <v>0.74</v>
      </c>
    </row>
    <row r="5" spans="1:25" s="13" customFormat="1" x14ac:dyDescent="0.25">
      <c r="A5" s="13" t="s">
        <v>38</v>
      </c>
      <c r="B5" s="14">
        <f>AVERAGE(E5:Y5)</f>
        <v>2.1717999999999997</v>
      </c>
      <c r="C5" s="14">
        <f>STDEV(E5:Y5)/SQRT(COUNT(E5:Y5))</f>
        <v>9.930136612989093E-17</v>
      </c>
      <c r="D5" s="14">
        <f>MEDIAN(E5:T5)</f>
        <v>2.1718000000000002</v>
      </c>
      <c r="E5" s="14">
        <v>2.1718000000000002</v>
      </c>
      <c r="F5" s="14">
        <v>2.1718000000000002</v>
      </c>
      <c r="G5" s="14">
        <v>2.1718000000000002</v>
      </c>
      <c r="H5" s="14">
        <v>2.1718000000000002</v>
      </c>
      <c r="I5" s="14">
        <v>2.1718000000000002</v>
      </c>
      <c r="J5" s="14">
        <v>2.1718000000000002</v>
      </c>
      <c r="K5" s="14">
        <v>2.1718000000000002</v>
      </c>
      <c r="L5" s="14">
        <v>2.1718000000000002</v>
      </c>
      <c r="M5" s="14">
        <v>2.1718000000000002</v>
      </c>
      <c r="N5" s="14">
        <v>2.1718000000000002</v>
      </c>
      <c r="O5" s="14">
        <v>2.1718000000000002</v>
      </c>
      <c r="P5" s="14">
        <v>2.1718000000000002</v>
      </c>
      <c r="Q5" s="14">
        <v>2.1718000000000002</v>
      </c>
      <c r="R5" s="14">
        <v>2.1718000000000002</v>
      </c>
      <c r="S5" s="14">
        <v>2.1718000000000002</v>
      </c>
      <c r="T5" s="14">
        <v>2.1718000000000002</v>
      </c>
      <c r="U5" s="14">
        <v>2.1718000000000002</v>
      </c>
      <c r="V5" s="14">
        <v>2.1718000000000002</v>
      </c>
      <c r="W5" s="14">
        <v>2.1718000000000002</v>
      </c>
      <c r="X5" s="14">
        <v>2.1718000000000002</v>
      </c>
      <c r="Y5" s="14">
        <v>2.1718000000000002</v>
      </c>
    </row>
    <row r="6" spans="1:25" s="19" customFormat="1" x14ac:dyDescent="0.25">
      <c r="A6" s="19" t="s">
        <v>39</v>
      </c>
      <c r="B6" s="20"/>
      <c r="C6" s="20"/>
      <c r="D6" s="20"/>
      <c r="E6" s="31">
        <f t="shared" ref="E6:R6" si="0">1-BINOMDIST(  AVERAGE(E3:E4)*100,100,0.5,1)</f>
        <v>3.9250698227966119E-5</v>
      </c>
      <c r="F6" s="31">
        <f t="shared" si="0"/>
        <v>0</v>
      </c>
      <c r="G6" s="31">
        <f t="shared" si="0"/>
        <v>2.4125146325104652E-13</v>
      </c>
      <c r="H6" s="31">
        <f t="shared" si="0"/>
        <v>6.28957500836691E-6</v>
      </c>
      <c r="I6" s="31">
        <f t="shared" si="0"/>
        <v>4.1411318818518339E-14</v>
      </c>
      <c r="J6" s="31">
        <f t="shared" si="0"/>
        <v>5.5795446041173591E-10</v>
      </c>
      <c r="K6" s="31">
        <f t="shared" si="0"/>
        <v>2.1686833440170972E-9</v>
      </c>
      <c r="L6" s="31">
        <f t="shared" si="0"/>
        <v>7.9526643048666301E-9</v>
      </c>
      <c r="M6" s="31">
        <f t="shared" si="0"/>
        <v>2.4125146325104652E-13</v>
      </c>
      <c r="N6" s="31">
        <f t="shared" si="0"/>
        <v>2.4125146325104652E-13</v>
      </c>
      <c r="O6" s="31">
        <f t="shared" si="0"/>
        <v>0</v>
      </c>
      <c r="P6" s="31">
        <f t="shared" si="0"/>
        <v>1.608000764785622E-5</v>
      </c>
      <c r="Q6" s="31">
        <f t="shared" si="0"/>
        <v>9.1571612441221362E-5</v>
      </c>
      <c r="R6" s="31">
        <f t="shared" si="0"/>
        <v>0</v>
      </c>
      <c r="S6" s="31">
        <f>1-BINOMDIST(  AVERAGE('Rotational Only'!S3:S4)*100,100,0.5,1)</f>
        <v>2.0438858371341073E-4</v>
      </c>
      <c r="T6" s="31">
        <f t="shared" ref="T6:Y6" si="1">1-BINOMDIST(  AVERAGE(T3:T4)*100,100,0.5,1)</f>
        <v>3.3185602579630658E-3</v>
      </c>
      <c r="U6" s="31">
        <f t="shared" si="1"/>
        <v>3.3185602579630658E-3</v>
      </c>
      <c r="V6" s="31">
        <f t="shared" si="1"/>
        <v>1.3029577417000837E-12</v>
      </c>
      <c r="W6" s="31">
        <f t="shared" si="1"/>
        <v>2.0438858371341073E-4</v>
      </c>
      <c r="X6" s="31">
        <f t="shared" si="1"/>
        <v>1.7600100108852379E-2</v>
      </c>
      <c r="Y6" s="31">
        <f t="shared" si="1"/>
        <v>1.608000764785622E-5</v>
      </c>
    </row>
    <row r="7" spans="1:25" x14ac:dyDescent="0.25">
      <c r="D7" s="14"/>
    </row>
    <row r="9" spans="1:25" x14ac:dyDescent="0.25">
      <c r="A9" t="s">
        <v>3</v>
      </c>
      <c r="B9" s="9"/>
      <c r="Q9" s="27" t="s">
        <v>46</v>
      </c>
      <c r="S9" s="1" t="s">
        <v>8</v>
      </c>
      <c r="T9" s="1">
        <v>0.6</v>
      </c>
      <c r="U9" s="1">
        <v>0.78</v>
      </c>
    </row>
    <row r="10" spans="1:25" x14ac:dyDescent="0.25">
      <c r="B10" s="12" t="s">
        <v>36</v>
      </c>
      <c r="C10" s="1"/>
      <c r="D10" s="1"/>
      <c r="S10" s="1" t="s">
        <v>9</v>
      </c>
      <c r="T10" s="1">
        <v>0.86</v>
      </c>
      <c r="U10" s="1">
        <v>0.9</v>
      </c>
    </row>
    <row r="11" spans="1:25" x14ac:dyDescent="0.25">
      <c r="A11" s="8" t="s">
        <v>34</v>
      </c>
      <c r="B11" s="9">
        <f>B3</f>
        <v>0.73904761904761895</v>
      </c>
      <c r="C11" s="1"/>
      <c r="D11" s="1"/>
      <c r="S11" s="1" t="s">
        <v>10</v>
      </c>
      <c r="T11" s="1">
        <v>0.78</v>
      </c>
      <c r="U11" s="1">
        <v>0.9</v>
      </c>
    </row>
    <row r="12" spans="1:25" x14ac:dyDescent="0.25">
      <c r="A12" s="8" t="s">
        <v>35</v>
      </c>
      <c r="B12" s="9">
        <f>B4</f>
        <v>0.78476190476190477</v>
      </c>
      <c r="C12" s="1"/>
      <c r="D12" s="1"/>
      <c r="S12" s="1" t="s">
        <v>11</v>
      </c>
      <c r="T12" s="1">
        <v>0.7</v>
      </c>
      <c r="U12" s="1">
        <v>0.72</v>
      </c>
    </row>
    <row r="13" spans="1:25" x14ac:dyDescent="0.25">
      <c r="B13" s="9"/>
      <c r="C13" s="1"/>
      <c r="D13" s="1"/>
      <c r="S13" s="1" t="s">
        <v>12</v>
      </c>
      <c r="T13" s="1">
        <v>0.78</v>
      </c>
      <c r="U13" s="1">
        <v>0.92</v>
      </c>
    </row>
    <row r="14" spans="1:25" x14ac:dyDescent="0.25">
      <c r="B14" s="9"/>
      <c r="C14" s="1"/>
      <c r="D14" s="1"/>
      <c r="S14" s="1" t="s">
        <v>13</v>
      </c>
      <c r="T14" s="1">
        <v>0.78</v>
      </c>
      <c r="U14" s="1">
        <v>0.8</v>
      </c>
    </row>
    <row r="15" spans="1:25" x14ac:dyDescent="0.25">
      <c r="B15" s="9"/>
      <c r="C15" s="1"/>
      <c r="D15" s="1"/>
      <c r="S15" s="1" t="s">
        <v>14</v>
      </c>
      <c r="T15" s="1">
        <v>0.72</v>
      </c>
      <c r="U15" s="1">
        <v>0.84</v>
      </c>
    </row>
    <row r="16" spans="1:25" x14ac:dyDescent="0.25">
      <c r="B16" s="9"/>
      <c r="D16" s="1"/>
      <c r="S16" s="1" t="s">
        <v>15</v>
      </c>
      <c r="T16" s="1">
        <v>0.8</v>
      </c>
      <c r="U16" s="1">
        <v>0.74</v>
      </c>
    </row>
    <row r="17" spans="1:21" x14ac:dyDescent="0.25">
      <c r="A17" t="s">
        <v>4</v>
      </c>
      <c r="B17" s="9"/>
      <c r="D17" s="1"/>
      <c r="S17" s="1" t="s">
        <v>16</v>
      </c>
      <c r="T17" s="1">
        <v>0.9</v>
      </c>
      <c r="U17" s="1">
        <v>0.78</v>
      </c>
    </row>
    <row r="18" spans="1:21" x14ac:dyDescent="0.25">
      <c r="B18" s="12" t="s">
        <v>0</v>
      </c>
      <c r="C18" s="1"/>
      <c r="D18" s="1"/>
      <c r="S18" s="1" t="s">
        <v>17</v>
      </c>
      <c r="T18" s="1">
        <v>0.8</v>
      </c>
      <c r="U18" s="1">
        <v>0.88</v>
      </c>
    </row>
    <row r="19" spans="1:21" x14ac:dyDescent="0.25">
      <c r="A19" s="8" t="s">
        <v>34</v>
      </c>
      <c r="B19" s="9">
        <f>C3</f>
        <v>2.067785521143654E-2</v>
      </c>
      <c r="C19" s="1"/>
      <c r="D19" s="1"/>
      <c r="S19" s="1" t="s">
        <v>18</v>
      </c>
      <c r="T19" s="1">
        <v>0.92</v>
      </c>
      <c r="U19" s="1">
        <v>0.9</v>
      </c>
    </row>
    <row r="20" spans="1:21" x14ac:dyDescent="0.25">
      <c r="A20" s="8" t="s">
        <v>35</v>
      </c>
      <c r="B20" s="9">
        <f>C4</f>
        <v>2.4530050061283403E-2</v>
      </c>
      <c r="C20" s="1"/>
      <c r="S20" s="1" t="s">
        <v>20</v>
      </c>
      <c r="T20" s="1">
        <v>0.6</v>
      </c>
      <c r="U20" s="1">
        <v>0.8</v>
      </c>
    </row>
    <row r="21" spans="1:21" x14ac:dyDescent="0.25">
      <c r="B21" s="9"/>
      <c r="C21" s="1"/>
      <c r="S21" s="1" t="s">
        <v>21</v>
      </c>
      <c r="T21" s="1">
        <v>0.68</v>
      </c>
      <c r="U21" s="1">
        <v>0.68</v>
      </c>
    </row>
    <row r="22" spans="1:21" x14ac:dyDescent="0.25">
      <c r="B22" s="1" t="s">
        <v>47</v>
      </c>
      <c r="C22" s="1"/>
      <c r="S22" s="1" t="s">
        <v>22</v>
      </c>
      <c r="T22" s="1">
        <v>0.84</v>
      </c>
      <c r="U22" s="1">
        <v>0.94</v>
      </c>
    </row>
    <row r="23" spans="1:21" x14ac:dyDescent="0.25">
      <c r="B23" s="1" t="s">
        <v>48</v>
      </c>
      <c r="C23" s="1"/>
      <c r="S23" s="1" t="s">
        <v>23</v>
      </c>
      <c r="T23" s="1">
        <v>0.74</v>
      </c>
      <c r="U23" s="1">
        <v>0.78</v>
      </c>
    </row>
    <row r="24" spans="1:21" x14ac:dyDescent="0.25">
      <c r="B24" s="14">
        <f>TTEST(E3:Y3,E4:Y4,2,1)</f>
        <v>3.4881860688641048E-2</v>
      </c>
      <c r="S24" s="1" t="s">
        <v>24</v>
      </c>
      <c r="T24" s="1">
        <v>0.7</v>
      </c>
      <c r="U24" s="1">
        <v>0.57999999999999996</v>
      </c>
    </row>
    <row r="25" spans="1:21" x14ac:dyDescent="0.25">
      <c r="S25" s="1" t="s">
        <v>25</v>
      </c>
      <c r="T25" s="1">
        <v>0.62</v>
      </c>
      <c r="U25" s="1">
        <v>0.64</v>
      </c>
    </row>
    <row r="26" spans="1:21" x14ac:dyDescent="0.25">
      <c r="B26" s="14" t="s">
        <v>49</v>
      </c>
      <c r="S26" s="1" t="s">
        <v>26</v>
      </c>
      <c r="T26" s="1">
        <v>0.74</v>
      </c>
      <c r="U26" s="1">
        <v>0.92</v>
      </c>
    </row>
    <row r="27" spans="1:21" x14ac:dyDescent="0.25">
      <c r="B27" s="1">
        <f>FINV(B24,1,20)/(FINV(B24,1,20)+20)</f>
        <v>0.20392989909718592</v>
      </c>
      <c r="S27" s="1" t="s">
        <v>27</v>
      </c>
      <c r="T27" s="1">
        <v>0.68</v>
      </c>
      <c r="U27" s="1">
        <v>0.66</v>
      </c>
    </row>
    <row r="28" spans="1:21" x14ac:dyDescent="0.25">
      <c r="S28" s="1" t="s">
        <v>28</v>
      </c>
      <c r="T28" s="1">
        <v>0.62</v>
      </c>
      <c r="U28" s="1">
        <v>0.57999999999999996</v>
      </c>
    </row>
    <row r="29" spans="1:21" x14ac:dyDescent="0.25">
      <c r="B29" s="14" t="s">
        <v>50</v>
      </c>
      <c r="S29" s="1" t="s">
        <v>29</v>
      </c>
      <c r="T29" s="1">
        <v>0.66</v>
      </c>
      <c r="U29" s="1">
        <v>0.74</v>
      </c>
    </row>
    <row r="30" spans="1:21" x14ac:dyDescent="0.25">
      <c r="B30" s="30">
        <f>FINV(B24,1,20)</f>
        <v>5.1234156104069566</v>
      </c>
    </row>
    <row r="32" spans="1:21" x14ac:dyDescent="0.25">
      <c r="B32" s="9" t="s">
        <v>51</v>
      </c>
    </row>
    <row r="33" spans="2:25" s="1" customFormat="1" x14ac:dyDescent="0.25">
      <c r="B33" s="1">
        <f>SQRT(B30)</f>
        <v>2.2634963243634738</v>
      </c>
    </row>
    <row r="34" spans="2:25" s="1" customFormat="1" x14ac:dyDescent="0.25"/>
    <row r="35" spans="2:25" s="14" customFormat="1" x14ac:dyDescent="0.25">
      <c r="I35" s="15"/>
    </row>
    <row r="36" spans="2:25" s="14" customFormat="1" x14ac:dyDescent="0.25">
      <c r="B36" s="17"/>
      <c r="I36" s="15"/>
    </row>
    <row r="37" spans="2:25" s="14" customFormat="1" x14ac:dyDescent="0.25"/>
    <row r="38" spans="2:25" s="13" customFormat="1" x14ac:dyDescent="0.25">
      <c r="B38" s="14"/>
      <c r="E38" s="14"/>
      <c r="F38" s="14"/>
      <c r="G38" s="14"/>
      <c r="H38" s="14"/>
      <c r="I38" s="20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</sheetData>
  <phoneticPr fontId="9" type="noConversion"/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workbookViewId="0"/>
  </sheetViews>
  <sheetFormatPr defaultColWidth="8.85546875" defaultRowHeight="15" x14ac:dyDescent="0.25"/>
  <cols>
    <col min="1" max="1" width="33.140625" customWidth="1"/>
    <col min="2" max="2" width="9.85546875" style="1" customWidth="1"/>
    <col min="3" max="3" width="11.28515625" customWidth="1"/>
    <col min="5" max="25" width="8.85546875" style="1"/>
  </cols>
  <sheetData>
    <row r="1" spans="1:25" ht="23.25" x14ac:dyDescent="0.35">
      <c r="A1" s="11" t="s">
        <v>31</v>
      </c>
      <c r="B1" s="22"/>
      <c r="C1" s="6"/>
      <c r="D1" s="6"/>
      <c r="E1" s="21" t="s">
        <v>43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5" s="3" customFormat="1" x14ac:dyDescent="0.25">
      <c r="B2" s="3" t="s">
        <v>2</v>
      </c>
      <c r="C2" s="3" t="s">
        <v>0</v>
      </c>
      <c r="D2" s="3" t="s">
        <v>1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</row>
    <row r="3" spans="1:25" s="16" customFormat="1" x14ac:dyDescent="0.25">
      <c r="A3" s="16" t="s">
        <v>32</v>
      </c>
      <c r="B3" s="17">
        <f>AVERAGE(E3:Y3)</f>
        <v>0.75523809523809526</v>
      </c>
      <c r="C3" s="17">
        <f>STDEV(E3:Y3)/SQRT(COUNT(E3:Y3))</f>
        <v>1.5730150721571485E-2</v>
      </c>
      <c r="D3" s="17">
        <f>MEDIAN(E3:T3)</f>
        <v>0.76</v>
      </c>
      <c r="E3" s="17">
        <v>0.84</v>
      </c>
      <c r="F3" s="17">
        <v>0.84</v>
      </c>
      <c r="G3" s="17">
        <v>0.78</v>
      </c>
      <c r="H3" s="17">
        <v>0.7</v>
      </c>
      <c r="I3" s="17">
        <v>0.8</v>
      </c>
      <c r="J3" s="17">
        <v>0.68</v>
      </c>
      <c r="K3" s="17">
        <v>0.66</v>
      </c>
      <c r="L3" s="17">
        <v>0.76</v>
      </c>
      <c r="M3" s="17">
        <v>0.78</v>
      </c>
      <c r="N3" s="17">
        <v>0.74</v>
      </c>
      <c r="O3" s="17">
        <v>0.66</v>
      </c>
      <c r="P3" s="17">
        <v>0.76</v>
      </c>
      <c r="Q3" s="17">
        <v>0.82</v>
      </c>
      <c r="R3" s="17">
        <v>0.8</v>
      </c>
      <c r="S3" s="17">
        <v>0.68</v>
      </c>
      <c r="T3" s="17">
        <v>0.62</v>
      </c>
      <c r="U3" s="17">
        <v>0.84</v>
      </c>
      <c r="V3" s="17">
        <v>0.88</v>
      </c>
      <c r="W3" s="17">
        <v>0.78</v>
      </c>
      <c r="X3" s="17">
        <v>0.76</v>
      </c>
      <c r="Y3" s="17">
        <v>0.68</v>
      </c>
    </row>
    <row r="4" spans="1:25" s="16" customFormat="1" x14ac:dyDescent="0.25">
      <c r="A4" s="16" t="s">
        <v>33</v>
      </c>
      <c r="B4" s="17">
        <f>AVERAGE(E4:Y4)</f>
        <v>0.77047619047619043</v>
      </c>
      <c r="C4" s="17">
        <f>STDEV(E4:Y4)/SQRT(COUNT(E4:Y4))</f>
        <v>1.7868250513613064E-2</v>
      </c>
      <c r="D4" s="17">
        <f>MEDIAN(E4:T4)</f>
        <v>0.77</v>
      </c>
      <c r="E4" s="17">
        <v>0.78</v>
      </c>
      <c r="F4" s="17">
        <v>0.78</v>
      </c>
      <c r="G4" s="17">
        <v>0.88</v>
      </c>
      <c r="H4" s="17">
        <v>0.72</v>
      </c>
      <c r="I4" s="17">
        <v>0.88</v>
      </c>
      <c r="J4" s="17">
        <v>0.66</v>
      </c>
      <c r="K4" s="17">
        <v>0.72</v>
      </c>
      <c r="L4" s="17">
        <v>0.74</v>
      </c>
      <c r="M4" s="17">
        <v>0.9</v>
      </c>
      <c r="N4" s="17">
        <v>0.76</v>
      </c>
      <c r="O4" s="17">
        <v>0.74</v>
      </c>
      <c r="P4" s="17">
        <v>0.78</v>
      </c>
      <c r="Q4" s="17">
        <v>0.78</v>
      </c>
      <c r="R4" s="17">
        <v>0.86</v>
      </c>
      <c r="S4" s="17">
        <v>0.66</v>
      </c>
      <c r="T4" s="17">
        <v>0.64</v>
      </c>
      <c r="U4" s="17">
        <v>0.76</v>
      </c>
      <c r="V4" s="17">
        <v>0.78</v>
      </c>
      <c r="W4" s="17">
        <v>0.82</v>
      </c>
      <c r="X4" s="17">
        <v>0.64</v>
      </c>
      <c r="Y4" s="17">
        <v>0.9</v>
      </c>
    </row>
    <row r="5" spans="1:25" s="16" customFormat="1" x14ac:dyDescent="0.25">
      <c r="A5" s="16" t="s">
        <v>37</v>
      </c>
      <c r="B5" s="17">
        <f>AVERAGE(E5:Y5)</f>
        <v>3.1415999999999991</v>
      </c>
      <c r="C5" s="17">
        <f>STDEV(E5:Y5)/SQRT(COUNT(E5:Y5))</f>
        <v>1.9860273225978186E-16</v>
      </c>
      <c r="D5" s="17">
        <f>MEDIAN(E5:T5)</f>
        <v>3.1415999999999999</v>
      </c>
      <c r="E5" s="18">
        <v>3.1415999999999999</v>
      </c>
      <c r="F5" s="18">
        <v>3.1415999999999999</v>
      </c>
      <c r="G5" s="18">
        <v>3.1415999999999999</v>
      </c>
      <c r="H5" s="18">
        <v>3.1415999999999999</v>
      </c>
      <c r="I5" s="18">
        <v>3.1415999999999999</v>
      </c>
      <c r="J5" s="18">
        <v>3.1415999999999999</v>
      </c>
      <c r="K5" s="18">
        <v>3.1415999999999999</v>
      </c>
      <c r="L5" s="18">
        <v>3.1415999999999999</v>
      </c>
      <c r="M5" s="18">
        <v>3.1415999999999999</v>
      </c>
      <c r="N5" s="17">
        <v>3.1415999999999999</v>
      </c>
      <c r="O5" s="17">
        <v>3.1415999999999999</v>
      </c>
      <c r="P5" s="17">
        <v>3.1415999999999999</v>
      </c>
      <c r="Q5" s="17">
        <v>3.1415999999999999</v>
      </c>
      <c r="R5" s="17">
        <v>3.1415999999999999</v>
      </c>
      <c r="S5" s="17">
        <v>3.1415999999999999</v>
      </c>
      <c r="T5" s="17">
        <v>3.1415999999999999</v>
      </c>
      <c r="U5" s="17">
        <v>3.1415999999999999</v>
      </c>
      <c r="V5" s="17">
        <v>3.1415999999999999</v>
      </c>
      <c r="W5" s="17">
        <v>3.1415999999999999</v>
      </c>
      <c r="X5" s="17">
        <v>3.1415999999999999</v>
      </c>
      <c r="Y5" s="17">
        <v>3.1415999999999999</v>
      </c>
    </row>
    <row r="6" spans="1:25" s="19" customFormat="1" x14ac:dyDescent="0.25">
      <c r="A6" s="19" t="s">
        <v>39</v>
      </c>
      <c r="B6" s="20"/>
      <c r="C6" s="20"/>
      <c r="D6" s="20"/>
      <c r="E6" s="20">
        <f t="shared" ref="E6:Y6" si="0">1-BINOMDIST(  AVERAGE(E3:E4)*100,100,0.5,1)</f>
        <v>3.0738966927401634E-11</v>
      </c>
      <c r="F6" s="20">
        <f t="shared" si="0"/>
        <v>3.0738966927401634E-11</v>
      </c>
      <c r="G6" s="20">
        <f t="shared" si="0"/>
        <v>1.3029577417000837E-12</v>
      </c>
      <c r="H6" s="20">
        <f t="shared" si="0"/>
        <v>6.28957500836691E-6</v>
      </c>
      <c r="I6" s="20">
        <f t="shared" si="0"/>
        <v>2.4125146325104652E-13</v>
      </c>
      <c r="J6" s="20">
        <f t="shared" si="0"/>
        <v>2.0438858371341073E-4</v>
      </c>
      <c r="K6" s="20">
        <f t="shared" si="0"/>
        <v>3.9250698227966119E-5</v>
      </c>
      <c r="L6" s="20">
        <f t="shared" si="0"/>
        <v>9.0500131055826216E-8</v>
      </c>
      <c r="M6" s="20">
        <f t="shared" si="0"/>
        <v>2.4125146325104652E-13</v>
      </c>
      <c r="N6" s="20">
        <f t="shared" si="0"/>
        <v>9.0500131055826216E-8</v>
      </c>
      <c r="O6" s="20">
        <f t="shared" si="0"/>
        <v>1.608000764785622E-5</v>
      </c>
      <c r="P6" s="20">
        <f t="shared" si="0"/>
        <v>7.9526643048666301E-9</v>
      </c>
      <c r="Q6" s="20">
        <f t="shared" si="0"/>
        <v>1.3513812291421345E-10</v>
      </c>
      <c r="R6" s="20">
        <f t="shared" si="0"/>
        <v>1.3029577417000837E-12</v>
      </c>
      <c r="S6" s="20">
        <f t="shared" si="0"/>
        <v>2.0438858371341073E-4</v>
      </c>
      <c r="T6" s="20">
        <f t="shared" si="0"/>
        <v>3.3185602579630658E-3</v>
      </c>
      <c r="U6" s="20">
        <f t="shared" si="0"/>
        <v>1.3513812291421345E-10</v>
      </c>
      <c r="V6" s="20">
        <f t="shared" si="0"/>
        <v>1.3029577417000837E-12</v>
      </c>
      <c r="W6" s="20">
        <f t="shared" si="0"/>
        <v>1.3513812291421345E-10</v>
      </c>
      <c r="X6" s="20">
        <f t="shared" si="0"/>
        <v>1.608000764785622E-5</v>
      </c>
      <c r="Y6" s="20">
        <f t="shared" si="0"/>
        <v>5.5795446041173591E-10</v>
      </c>
    </row>
    <row r="9" spans="1:25" x14ac:dyDescent="0.25">
      <c r="A9" t="s">
        <v>3</v>
      </c>
      <c r="Q9" s="27" t="s">
        <v>46</v>
      </c>
      <c r="S9" s="1" t="s">
        <v>5</v>
      </c>
      <c r="T9" s="1">
        <v>0.84</v>
      </c>
      <c r="U9" s="1">
        <v>0.78</v>
      </c>
    </row>
    <row r="10" spans="1:25" x14ac:dyDescent="0.25">
      <c r="B10" s="12" t="s">
        <v>36</v>
      </c>
      <c r="C10" s="1"/>
      <c r="D10" s="1"/>
      <c r="S10" s="1" t="s">
        <v>6</v>
      </c>
      <c r="T10" s="1">
        <v>0.84</v>
      </c>
      <c r="U10" s="1">
        <v>0.78</v>
      </c>
    </row>
    <row r="11" spans="1:25" x14ac:dyDescent="0.25">
      <c r="A11" s="4" t="s">
        <v>32</v>
      </c>
      <c r="B11" s="2">
        <f>B3</f>
        <v>0.75523809523809526</v>
      </c>
      <c r="C11" s="1"/>
      <c r="D11" s="1"/>
      <c r="S11" s="1" t="s">
        <v>7</v>
      </c>
      <c r="T11" s="1">
        <v>0.78</v>
      </c>
      <c r="U11" s="1">
        <v>0.88</v>
      </c>
    </row>
    <row r="12" spans="1:25" x14ac:dyDescent="0.25">
      <c r="A12" s="4" t="s">
        <v>33</v>
      </c>
      <c r="B12" s="2">
        <f>B4</f>
        <v>0.77047619047619043</v>
      </c>
      <c r="C12" s="1"/>
      <c r="D12" s="1"/>
      <c r="S12" s="1" t="s">
        <v>8</v>
      </c>
      <c r="T12" s="1">
        <v>0.7</v>
      </c>
      <c r="U12" s="1">
        <v>0.72</v>
      </c>
    </row>
    <row r="13" spans="1:25" x14ac:dyDescent="0.25">
      <c r="B13" s="2"/>
      <c r="C13" s="1"/>
      <c r="D13" s="1"/>
      <c r="S13" s="1" t="s">
        <v>9</v>
      </c>
      <c r="T13" s="1">
        <v>0.8</v>
      </c>
      <c r="U13" s="1">
        <v>0.88</v>
      </c>
    </row>
    <row r="14" spans="1:25" x14ac:dyDescent="0.25">
      <c r="B14" s="2"/>
      <c r="C14" s="1"/>
      <c r="D14" s="1"/>
      <c r="S14" s="1" t="s">
        <v>10</v>
      </c>
      <c r="T14" s="1">
        <v>0.68</v>
      </c>
      <c r="U14" s="1">
        <v>0.66</v>
      </c>
    </row>
    <row r="15" spans="1:25" x14ac:dyDescent="0.25">
      <c r="B15" s="2"/>
      <c r="C15" s="1"/>
      <c r="D15" s="1"/>
      <c r="S15" s="1" t="s">
        <v>11</v>
      </c>
      <c r="T15" s="1">
        <v>0.66</v>
      </c>
      <c r="U15" s="1">
        <v>0.72</v>
      </c>
    </row>
    <row r="16" spans="1:25" x14ac:dyDescent="0.25">
      <c r="B16" s="2"/>
      <c r="D16" s="1"/>
      <c r="S16" s="1" t="s">
        <v>12</v>
      </c>
      <c r="T16" s="1">
        <v>0.76</v>
      </c>
      <c r="U16" s="1">
        <v>0.74</v>
      </c>
    </row>
    <row r="17" spans="1:21" x14ac:dyDescent="0.25">
      <c r="A17" t="s">
        <v>4</v>
      </c>
      <c r="B17" s="2"/>
      <c r="D17" s="1"/>
      <c r="S17" s="1" t="s">
        <v>13</v>
      </c>
      <c r="T17" s="1">
        <v>0.78</v>
      </c>
      <c r="U17" s="1">
        <v>0.9</v>
      </c>
    </row>
    <row r="18" spans="1:21" x14ac:dyDescent="0.25">
      <c r="B18" s="12" t="s">
        <v>0</v>
      </c>
      <c r="C18" s="1"/>
      <c r="D18" s="1"/>
      <c r="S18" s="1" t="s">
        <v>14</v>
      </c>
      <c r="T18" s="1">
        <v>0.74</v>
      </c>
      <c r="U18" s="1">
        <v>0.76</v>
      </c>
    </row>
    <row r="19" spans="1:21" x14ac:dyDescent="0.25">
      <c r="A19" s="4" t="s">
        <v>32</v>
      </c>
      <c r="B19" s="2">
        <f>C3</f>
        <v>1.5730150721571485E-2</v>
      </c>
      <c r="C19" s="1"/>
      <c r="D19" s="1"/>
      <c r="S19" s="1" t="s">
        <v>15</v>
      </c>
      <c r="T19" s="1">
        <v>0.66</v>
      </c>
      <c r="U19" s="1">
        <v>0.74</v>
      </c>
    </row>
    <row r="20" spans="1:21" x14ac:dyDescent="0.25">
      <c r="A20" s="4" t="s">
        <v>33</v>
      </c>
      <c r="B20" s="2">
        <f>C4</f>
        <v>1.7868250513613064E-2</v>
      </c>
      <c r="C20" s="1"/>
      <c r="S20" s="1" t="s">
        <v>16</v>
      </c>
      <c r="T20" s="1">
        <v>0.76</v>
      </c>
      <c r="U20" s="1">
        <v>0.78</v>
      </c>
    </row>
    <row r="21" spans="1:21" x14ac:dyDescent="0.25">
      <c r="C21" s="1"/>
      <c r="S21" s="1" t="s">
        <v>17</v>
      </c>
      <c r="T21" s="1">
        <v>0.82</v>
      </c>
      <c r="U21" s="1">
        <v>0.78</v>
      </c>
    </row>
    <row r="22" spans="1:21" x14ac:dyDescent="0.25">
      <c r="B22" s="1" t="s">
        <v>47</v>
      </c>
      <c r="C22" s="1"/>
      <c r="S22" s="1" t="s">
        <v>18</v>
      </c>
      <c r="T22" s="1">
        <v>0.8</v>
      </c>
      <c r="U22" s="1">
        <v>0.86</v>
      </c>
    </row>
    <row r="23" spans="1:21" x14ac:dyDescent="0.25">
      <c r="B23" s="1" t="s">
        <v>48</v>
      </c>
      <c r="C23" s="1"/>
      <c r="S23" s="1" t="s">
        <v>19</v>
      </c>
      <c r="T23" s="1">
        <v>0.68</v>
      </c>
      <c r="U23" s="1">
        <v>0.66</v>
      </c>
    </row>
    <row r="24" spans="1:21" x14ac:dyDescent="0.25">
      <c r="B24" s="17">
        <f>TTEST(E3:Y3,E4:Y4,2,1)</f>
        <v>0.40009245370395463</v>
      </c>
      <c r="S24" s="1" t="s">
        <v>20</v>
      </c>
      <c r="T24" s="1">
        <v>0.62</v>
      </c>
      <c r="U24" s="1">
        <v>0.64</v>
      </c>
    </row>
    <row r="25" spans="1:21" x14ac:dyDescent="0.25">
      <c r="S25" s="1" t="s">
        <v>21</v>
      </c>
      <c r="T25" s="1">
        <v>0.84</v>
      </c>
      <c r="U25" s="1">
        <v>0.76</v>
      </c>
    </row>
    <row r="26" spans="1:21" x14ac:dyDescent="0.25">
      <c r="B26" s="24" t="s">
        <v>49</v>
      </c>
      <c r="S26" s="1" t="s">
        <v>22</v>
      </c>
      <c r="T26" s="1">
        <v>0.88</v>
      </c>
      <c r="U26" s="1">
        <v>0.78</v>
      </c>
    </row>
    <row r="27" spans="1:21" x14ac:dyDescent="0.25">
      <c r="B27" s="1">
        <f>FINV(B24,1,20)/(FINV(B24,1,20)+20)</f>
        <v>3.5644667223614361E-2</v>
      </c>
      <c r="S27" s="1" t="s">
        <v>23</v>
      </c>
      <c r="T27" s="1">
        <v>0.78</v>
      </c>
      <c r="U27" s="1">
        <v>0.82</v>
      </c>
    </row>
    <row r="28" spans="1:21" x14ac:dyDescent="0.25">
      <c r="S28" s="1" t="s">
        <v>24</v>
      </c>
      <c r="T28" s="1">
        <v>0.76</v>
      </c>
      <c r="U28" s="1">
        <v>0.64</v>
      </c>
    </row>
    <row r="29" spans="1:21" x14ac:dyDescent="0.25">
      <c r="B29" s="24" t="s">
        <v>50</v>
      </c>
      <c r="S29" s="1" t="s">
        <v>25</v>
      </c>
      <c r="T29" s="1">
        <v>0.68</v>
      </c>
      <c r="U29" s="1">
        <v>0.9</v>
      </c>
    </row>
    <row r="30" spans="1:21" x14ac:dyDescent="0.25">
      <c r="B30" s="30">
        <f>FINV(B24,1,20)</f>
        <v>0.73924343055153985</v>
      </c>
    </row>
    <row r="32" spans="1:21" x14ac:dyDescent="0.25">
      <c r="B32" s="2" t="s">
        <v>51</v>
      </c>
    </row>
    <row r="33" spans="2:2" s="1" customFormat="1" x14ac:dyDescent="0.25">
      <c r="B33" s="1">
        <f>SQRT(B30)</f>
        <v>0.85979266718874725</v>
      </c>
    </row>
    <row r="34" spans="2:2" s="1" customFormat="1" x14ac:dyDescent="0.25"/>
    <row r="35" spans="2:2" s="17" customFormat="1" x14ac:dyDescent="0.25"/>
    <row r="36" spans="2:2" s="17" customFormat="1" x14ac:dyDescent="0.25"/>
    <row r="37" spans="2:2" s="17" customFormat="1" x14ac:dyDescent="0.25"/>
    <row r="38" spans="2:2" s="1" customFormat="1" x14ac:dyDescent="0.25"/>
  </sheetData>
  <phoneticPr fontId="9" type="noConversion"/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5" x14ac:dyDescent="0.25"/>
  <cols>
    <col min="1" max="1" width="22.5703125" customWidth="1"/>
    <col min="2" max="2" width="9.42578125" bestFit="1" customWidth="1"/>
    <col min="3" max="4" width="12.140625" bestFit="1" customWidth="1"/>
    <col min="5" max="5" width="12" bestFit="1" customWidth="1"/>
  </cols>
  <sheetData>
    <row r="1" spans="1:9" x14ac:dyDescent="0.25">
      <c r="A1" s="1"/>
      <c r="B1" s="1" t="s">
        <v>40</v>
      </c>
      <c r="C1" s="1" t="s">
        <v>40</v>
      </c>
      <c r="D1" s="1" t="s">
        <v>40</v>
      </c>
      <c r="E1" s="1" t="s">
        <v>40</v>
      </c>
      <c r="G1" s="1" t="s">
        <v>52</v>
      </c>
      <c r="H1" s="1" t="s">
        <v>52</v>
      </c>
      <c r="I1" s="1" t="s">
        <v>52</v>
      </c>
    </row>
    <row r="2" spans="1:9" x14ac:dyDescent="0.25">
      <c r="A2" s="1"/>
      <c r="B2" s="1" t="s">
        <v>41</v>
      </c>
      <c r="C2" s="1" t="s">
        <v>9</v>
      </c>
      <c r="D2" s="1" t="s">
        <v>12</v>
      </c>
      <c r="E2" s="1" t="s">
        <v>19</v>
      </c>
      <c r="G2" s="1" t="s">
        <v>5</v>
      </c>
      <c r="H2" s="1" t="s">
        <v>6</v>
      </c>
      <c r="I2" s="1" t="s">
        <v>7</v>
      </c>
    </row>
    <row r="3" spans="1:9" x14ac:dyDescent="0.25">
      <c r="A3" s="14" t="s">
        <v>34</v>
      </c>
      <c r="B3" s="15">
        <v>0.57999999999999996</v>
      </c>
      <c r="C3" s="14">
        <v>0.56000000000000005</v>
      </c>
      <c r="D3" s="15">
        <v>0.4</v>
      </c>
      <c r="E3" s="14">
        <v>0.78</v>
      </c>
      <c r="G3" s="9">
        <v>0.56000000000000005</v>
      </c>
      <c r="H3" s="9">
        <v>0.57999999999999996</v>
      </c>
      <c r="I3" s="9">
        <v>0.7</v>
      </c>
    </row>
    <row r="4" spans="1:9" x14ac:dyDescent="0.25">
      <c r="A4" s="14" t="s">
        <v>35</v>
      </c>
      <c r="B4" s="15">
        <v>0.54</v>
      </c>
      <c r="C4" s="14">
        <v>0.44</v>
      </c>
      <c r="D4" s="15">
        <v>0.5</v>
      </c>
      <c r="E4" s="14">
        <v>0.7</v>
      </c>
      <c r="G4" s="9">
        <v>0.68</v>
      </c>
      <c r="H4" s="9">
        <v>0.6</v>
      </c>
      <c r="I4" s="9">
        <v>0.7</v>
      </c>
    </row>
    <row r="5" spans="1:9" x14ac:dyDescent="0.25">
      <c r="A5" s="14" t="s">
        <v>38</v>
      </c>
      <c r="B5" s="14">
        <v>2.1718000000000002</v>
      </c>
      <c r="C5" s="14">
        <v>2.1718000000000002</v>
      </c>
      <c r="D5" s="14">
        <v>2.1718000000000002</v>
      </c>
      <c r="E5" s="14">
        <v>2.1718000000000002</v>
      </c>
      <c r="G5" s="9">
        <v>2.1718000000000002</v>
      </c>
      <c r="H5" s="9">
        <v>2.1718000000000002</v>
      </c>
      <c r="I5" s="9">
        <v>2.1718000000000002</v>
      </c>
    </row>
    <row r="6" spans="1:9" s="8" customFormat="1" x14ac:dyDescent="0.25">
      <c r="A6" s="25" t="s">
        <v>44</v>
      </c>
      <c r="B6" s="28">
        <f>1-BINOMDIST(  AVERAGE(B3:B4)*100,100,0.5,1)</f>
        <v>9.6673952247821271E-2</v>
      </c>
      <c r="C6" s="28">
        <v>0.46020538130640976</v>
      </c>
      <c r="D6" s="28">
        <v>0.81589919133665134</v>
      </c>
      <c r="E6" s="26">
        <v>2.8181410172134491E-7</v>
      </c>
      <c r="G6" s="8">
        <v>6.0164878626817186E-3</v>
      </c>
      <c r="H6" s="8">
        <v>2.844396682049033E-2</v>
      </c>
      <c r="I6" s="8">
        <v>1.608000764785622E-5</v>
      </c>
    </row>
    <row r="7" spans="1:9" x14ac:dyDescent="0.25">
      <c r="C7" s="1"/>
      <c r="D7" s="1"/>
      <c r="E7" s="1"/>
      <c r="G7" s="27" t="s">
        <v>45</v>
      </c>
    </row>
    <row r="10" spans="1:9" x14ac:dyDescent="0.25">
      <c r="B10" s="1" t="s">
        <v>40</v>
      </c>
      <c r="C10" s="1" t="s">
        <v>40</v>
      </c>
      <c r="D10" s="1" t="s">
        <v>40</v>
      </c>
      <c r="E10" s="1" t="s">
        <v>40</v>
      </c>
      <c r="G10" s="1" t="s">
        <v>52</v>
      </c>
      <c r="H10" s="1" t="s">
        <v>52</v>
      </c>
      <c r="I10" s="1" t="s">
        <v>52</v>
      </c>
    </row>
    <row r="11" spans="1:9" x14ac:dyDescent="0.25">
      <c r="B11" s="1" t="s">
        <v>41</v>
      </c>
      <c r="C11" s="1" t="s">
        <v>9</v>
      </c>
      <c r="D11" s="1" t="s">
        <v>12</v>
      </c>
      <c r="E11" s="1" t="s">
        <v>19</v>
      </c>
      <c r="G11" s="1" t="s">
        <v>5</v>
      </c>
      <c r="H11" s="1" t="s">
        <v>6</v>
      </c>
      <c r="I11" s="1" t="s">
        <v>7</v>
      </c>
    </row>
    <row r="12" spans="1:9" x14ac:dyDescent="0.25">
      <c r="A12" s="16" t="s">
        <v>32</v>
      </c>
      <c r="B12" s="18">
        <v>0.57999999999999996</v>
      </c>
      <c r="C12" s="17">
        <v>0.72</v>
      </c>
      <c r="D12" s="17">
        <v>0.66</v>
      </c>
      <c r="E12" s="1">
        <v>0.56000000000000005</v>
      </c>
      <c r="G12" s="2">
        <v>0.68</v>
      </c>
      <c r="H12" s="2">
        <v>0.78</v>
      </c>
      <c r="I12" s="2">
        <v>0.7</v>
      </c>
    </row>
    <row r="13" spans="1:9" x14ac:dyDescent="0.25">
      <c r="A13" s="16" t="s">
        <v>33</v>
      </c>
      <c r="B13" s="18">
        <v>0.64</v>
      </c>
      <c r="C13" s="17">
        <v>0.7</v>
      </c>
      <c r="D13" s="17">
        <v>0.7</v>
      </c>
      <c r="E13" s="17">
        <v>0.54</v>
      </c>
      <c r="G13" s="2">
        <v>0.78</v>
      </c>
      <c r="H13" s="2">
        <v>0.6</v>
      </c>
      <c r="I13" s="2">
        <v>0.8</v>
      </c>
    </row>
    <row r="14" spans="1:9" x14ac:dyDescent="0.25">
      <c r="A14" s="16" t="s">
        <v>37</v>
      </c>
      <c r="B14" s="17">
        <v>3.1415999999999999</v>
      </c>
      <c r="C14" s="17">
        <v>3.1415999999999999</v>
      </c>
      <c r="D14" s="17">
        <v>3.1415999999999999</v>
      </c>
      <c r="E14" s="17">
        <v>3.1415999999999999</v>
      </c>
      <c r="G14" s="2">
        <v>3.1415999999999999</v>
      </c>
      <c r="H14" s="2">
        <v>3.1415999999999999</v>
      </c>
      <c r="I14" s="2">
        <v>3.1415999999999999</v>
      </c>
    </row>
    <row r="15" spans="1:9" s="4" customFormat="1" x14ac:dyDescent="0.25">
      <c r="A15" s="23" t="s">
        <v>44</v>
      </c>
      <c r="B15" s="24">
        <f>1-BINOMDIST(  AVERAGE(B12:B13)*100,100,0.5,1)</f>
        <v>1.0489367838925845E-2</v>
      </c>
      <c r="C15" s="2">
        <v>6.2895750062574862E-6</v>
      </c>
      <c r="D15" s="2">
        <v>9.1571612439111938E-5</v>
      </c>
      <c r="E15" s="29">
        <v>0.13562651203691733</v>
      </c>
      <c r="G15" s="2">
        <v>8.3368132475225565E-7</v>
      </c>
      <c r="H15" s="2">
        <v>3.9250698227966119E-5</v>
      </c>
      <c r="I15" s="2">
        <v>9.0500131055826216E-8</v>
      </c>
    </row>
    <row r="16" spans="1:9" x14ac:dyDescent="0.25">
      <c r="G16" s="27" t="s">
        <v>45</v>
      </c>
      <c r="H16" s="1"/>
      <c r="I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Radial Only</vt:lpstr>
      <vt:lpstr>Rotational Only</vt:lpstr>
      <vt:lpstr>Excluded Participants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2014-02-06T12:55:51Z</cp:lastPrinted>
  <dcterms:created xsi:type="dcterms:W3CDTF">2014-02-06T12:46:37Z</dcterms:created>
  <dcterms:modified xsi:type="dcterms:W3CDTF">2015-12-03T22:09:36Z</dcterms:modified>
</cp:coreProperties>
</file>